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proascz-my.sharepoint.com/personal/sarka_solcova_ceproas_cz/Documents/Plocha/Směrnice/odměňování/"/>
    </mc:Choice>
  </mc:AlternateContent>
  <xr:revisionPtr revIDLastSave="2" documentId="8_{DDC8E039-C591-488A-9678-526C4F357900}" xr6:coauthVersionLast="47" xr6:coauthVersionMax="47" xr10:uidLastSave="{63914843-2520-4831-AD97-8DF44ABD08C9}"/>
  <bookViews>
    <workbookView xWindow="-120" yWindow="-120" windowWidth="29040" windowHeight="15840" xr2:uid="{18EBEEBB-E10E-490C-8078-25FFA457AFF5}"/>
  </bookViews>
  <sheets>
    <sheet name="Přehled VS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N28" i="3" s="1"/>
  <c r="N42" i="3"/>
  <c r="L16" i="3"/>
  <c r="L17" i="3"/>
  <c r="N30" i="3"/>
  <c r="N31" i="3"/>
  <c r="H43" i="3"/>
  <c r="N43" i="3" s="1"/>
  <c r="N21" i="3"/>
  <c r="H17" i="3"/>
  <c r="N17" i="3" s="1"/>
  <c r="H35" i="3"/>
  <c r="N35" i="3" s="1"/>
  <c r="H34" i="3"/>
  <c r="N34" i="3" s="1"/>
  <c r="H33" i="3"/>
  <c r="N33" i="3" s="1"/>
  <c r="H41" i="3"/>
  <c r="N41" i="3" s="1"/>
  <c r="H40" i="3"/>
  <c r="N40" i="3" s="1"/>
  <c r="H39" i="3"/>
  <c r="N39" i="3" s="1"/>
  <c r="H38" i="3"/>
  <c r="N38" i="3" s="1"/>
  <c r="H37" i="3"/>
  <c r="N37" i="3" s="1"/>
  <c r="H36" i="3"/>
  <c r="N36" i="3" s="1"/>
  <c r="H32" i="3"/>
  <c r="N32" i="3" s="1"/>
  <c r="H29" i="3"/>
  <c r="N29" i="3" s="1"/>
  <c r="H27" i="3"/>
  <c r="N27" i="3" s="1"/>
  <c r="H26" i="3"/>
  <c r="N26" i="3" s="1"/>
  <c r="H25" i="3"/>
  <c r="N25" i="3" s="1"/>
  <c r="H24" i="3"/>
  <c r="N24" i="3" s="1"/>
  <c r="L23" i="3"/>
  <c r="H23" i="3"/>
  <c r="L22" i="3"/>
  <c r="H22" i="3"/>
  <c r="H16" i="3"/>
  <c r="N16" i="3" s="1"/>
  <c r="H15" i="3"/>
  <c r="N15" i="3" s="1"/>
  <c r="H14" i="3"/>
  <c r="N14" i="3" s="1"/>
  <c r="H13" i="3"/>
  <c r="N13" i="3" s="1"/>
  <c r="N23" i="3" l="1"/>
  <c r="N22" i="3"/>
</calcChain>
</file>

<file path=xl/sharedStrings.xml><?xml version="1.0" encoding="utf-8"?>
<sst xmlns="http://schemas.openxmlformats.org/spreadsheetml/2006/main" count="299" uniqueCount="76">
  <si>
    <t>Vedoucí skladu</t>
  </si>
  <si>
    <t>Vedoucí operátor</t>
  </si>
  <si>
    <t>Velitel JPO</t>
  </si>
  <si>
    <t>Bezpečnostní technik</t>
  </si>
  <si>
    <t>Specialista centrálního nákupu</t>
  </si>
  <si>
    <t>Řidič cisternového vozu</t>
  </si>
  <si>
    <t>Vedoucí oddělení skladu</t>
  </si>
  <si>
    <t>Správce majetku</t>
  </si>
  <si>
    <t>Údržbář strojní</t>
  </si>
  <si>
    <t>Údržbář elektro</t>
  </si>
  <si>
    <t>Technik revize</t>
  </si>
  <si>
    <t>Mistr údržba</t>
  </si>
  <si>
    <t>Metrolog</t>
  </si>
  <si>
    <t>periodicita</t>
  </si>
  <si>
    <t>Q</t>
  </si>
  <si>
    <t>M</t>
  </si>
  <si>
    <t>R</t>
  </si>
  <si>
    <t>Specialista prevence havárií</t>
  </si>
  <si>
    <t>Specialista řízení jednotek PO</t>
  </si>
  <si>
    <t>Specialista havarijní připravenosti</t>
  </si>
  <si>
    <t>Specialista sanací</t>
  </si>
  <si>
    <t>P</t>
  </si>
  <si>
    <t>Specialista odp. hosp. a ochr. ovzduší</t>
  </si>
  <si>
    <t>Referent administrátor</t>
  </si>
  <si>
    <t>Obchodní zástupce</t>
  </si>
  <si>
    <t>% VSM celkem v max výši</t>
  </si>
  <si>
    <t xml:space="preserve">Vedoucí oddělení na centrále         (Oddělení řízení rizik) </t>
  </si>
  <si>
    <t xml:space="preserve">Vedoucí oddělení na centrále         (Oddělení ekologie a udržitelnosti) </t>
  </si>
  <si>
    <t>bezpečnostní VSM - %</t>
  </si>
  <si>
    <t>motivační VSM - %</t>
  </si>
  <si>
    <t>---</t>
  </si>
  <si>
    <t xml:space="preserve">motivační VSM - finance - % </t>
  </si>
  <si>
    <t>maximální dosažitelné % motiv. VSM</t>
  </si>
  <si>
    <t>VSM cíle - %</t>
  </si>
  <si>
    <t>Vedoucí střediska produktovody</t>
  </si>
  <si>
    <t xml:space="preserve">Vedoucí oddělení na centrále            (Oddělení požární ochrany) </t>
  </si>
  <si>
    <t>Vedoucí oddělení na centrále                     (Oddělení provozní bezpečnosti)</t>
  </si>
  <si>
    <t>Příloha 5 Př. 31/FŘ/70/01/2019 V1R3 - Přehled VSM</t>
  </si>
  <si>
    <t>0-350%</t>
  </si>
  <si>
    <t>0-400%</t>
  </si>
  <si>
    <t>0-100%</t>
  </si>
  <si>
    <t>0-340%</t>
  </si>
  <si>
    <t>0-1600%</t>
  </si>
  <si>
    <t>0-525%</t>
  </si>
  <si>
    <t>0-150%</t>
  </si>
  <si>
    <t>0-200%</t>
  </si>
  <si>
    <t xml:space="preserve">VSM cíle - % </t>
  </si>
  <si>
    <t>individuálně částkou do KZ</t>
  </si>
  <si>
    <t>zadávané % plnění do KZ</t>
  </si>
  <si>
    <t>VSM CÍLE</t>
  </si>
  <si>
    <t>Úsek GŘ -  HSE</t>
  </si>
  <si>
    <t>PÚ -  ÚDRŽBA</t>
  </si>
  <si>
    <t>VSM CÍLE + MOTIVAČNÍ VSM</t>
  </si>
  <si>
    <t>periodicita: R- roční</t>
  </si>
  <si>
    <r>
      <rPr>
        <b/>
        <sz val="11"/>
        <color rgb="FF000000"/>
        <rFont val="Franklin Gothic Book"/>
        <family val="2"/>
        <charset val="238"/>
      </rPr>
      <t xml:space="preserve">THP a D </t>
    </r>
    <r>
      <rPr>
        <sz val="11"/>
        <color indexed="8"/>
        <rFont val="Franklin Gothic Book"/>
        <family val="2"/>
        <charset val="238"/>
      </rPr>
      <t>zaměstnanci, kteří nejsou zařazení do některé z kategorií níže, nebo jejich pozice není konkrétně uvedena v tabulkách níže</t>
    </r>
  </si>
  <si>
    <t>Vedoucí odboru</t>
  </si>
  <si>
    <t>periodicita:            M - měsíční /            Q - čtvrtletní /                             R - roční</t>
  </si>
  <si>
    <t>periodicita:     M - měsíční / Q - čtvrtletní/          P - pololetní</t>
  </si>
  <si>
    <t>periodicita:      M - měsíční / Q - čtvrtletní / R - roční</t>
  </si>
  <si>
    <t>periodicita:      Q - čtvrtletní</t>
  </si>
  <si>
    <t>Úsek GŘ - OCN</t>
  </si>
  <si>
    <t>OÚ-Odbor dopravy AC</t>
  </si>
  <si>
    <t>PÚ-Produktovody</t>
  </si>
  <si>
    <t>OÚ- Odbor obchodu</t>
  </si>
  <si>
    <t>PÚ -  sklady,                Úsek GŘ - HSE</t>
  </si>
  <si>
    <t>periodicita:               Q - čtvrtletní</t>
  </si>
  <si>
    <r>
      <rPr>
        <b/>
        <sz val="11"/>
        <color rgb="FF000000"/>
        <rFont val="Franklin Gothic Book"/>
        <family val="2"/>
        <charset val="238"/>
      </rPr>
      <t>Vedoucí oddělení na centrále</t>
    </r>
    <r>
      <rPr>
        <sz val="11"/>
        <color indexed="8"/>
        <rFont val="Franklin Gothic Book"/>
        <family val="2"/>
        <charset val="238"/>
      </rPr>
      <t>, nebo střediska, vedoucí technolog, vybraní specialisté</t>
    </r>
  </si>
  <si>
    <t>Specialista vodního hospodářství</t>
  </si>
  <si>
    <t>Metodik ČS</t>
  </si>
  <si>
    <t xml:space="preserve">motivační VSM -  % </t>
  </si>
  <si>
    <t>225-375%</t>
  </si>
  <si>
    <t>Úsek GŘ - OČS</t>
  </si>
  <si>
    <t>VSM CÍLE + BEZPEČNOSTNÍ VSM + MOTIVAČNÍ VSM</t>
  </si>
  <si>
    <t>Úsek GŘ - OIT</t>
  </si>
  <si>
    <t>Specialista OIT</t>
  </si>
  <si>
    <t>Technik elektro a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</si>
</sst>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2"/>
      <color rgb="FF000000"/>
      <name val="Franklin Gothic Book"/>
      <family val="2"/>
      <charset val="238"/>
    </font>
    <font>
      <b/>
      <sz val="11"/>
      <color indexed="8"/>
      <name val="Franklin Gothic Book"/>
      <family val="2"/>
      <charset val="238"/>
    </font>
    <font>
      <sz val="11"/>
      <color indexed="8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1"/>
      <color rgb="FF000000"/>
      <name val="Franklin Gothic Book"/>
      <family val="2"/>
      <charset val="238"/>
    </font>
    <font>
      <sz val="11"/>
      <name val="Franklin Gothic Boo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4" fillId="0" borderId="0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9" fontId="5" fillId="2" borderId="14" xfId="0" applyNumberFormat="1" applyFont="1" applyFill="1" applyBorder="1" applyAlignment="1">
      <alignment horizontal="center"/>
    </xf>
    <xf numFmtId="9" fontId="5" fillId="2" borderId="16" xfId="0" applyNumberFormat="1" applyFont="1" applyFill="1" applyBorder="1" applyAlignment="1">
      <alignment horizontal="center"/>
    </xf>
    <xf numFmtId="9" fontId="5" fillId="3" borderId="16" xfId="0" applyNumberFormat="1" applyFont="1" applyFill="1" applyBorder="1" applyAlignment="1">
      <alignment horizontal="center"/>
    </xf>
    <xf numFmtId="9" fontId="5" fillId="0" borderId="17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9" fontId="5" fillId="2" borderId="3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9" fontId="5" fillId="2" borderId="5" xfId="0" applyNumberFormat="1" applyFont="1" applyFill="1" applyBorder="1" applyAlignment="1">
      <alignment horizontal="center"/>
    </xf>
    <xf numFmtId="9" fontId="5" fillId="2" borderId="6" xfId="0" applyNumberFormat="1" applyFont="1" applyFill="1" applyBorder="1" applyAlignment="1">
      <alignment horizontal="center"/>
    </xf>
    <xf numFmtId="9" fontId="5" fillId="3" borderId="6" xfId="0" applyNumberFormat="1" applyFont="1" applyFill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wrapText="1"/>
    </xf>
    <xf numFmtId="9" fontId="5" fillId="5" borderId="0" xfId="0" applyNumberFormat="1" applyFont="1" applyFill="1" applyBorder="1" applyAlignment="1">
      <alignment horizontal="center"/>
    </xf>
    <xf numFmtId="9" fontId="5" fillId="5" borderId="0" xfId="0" applyNumberFormat="1" applyFont="1" applyFill="1" applyBorder="1"/>
    <xf numFmtId="9" fontId="5" fillId="5" borderId="0" xfId="1" applyFont="1" applyFill="1" applyBorder="1" applyAlignment="1">
      <alignment horizontal="center"/>
    </xf>
    <xf numFmtId="9" fontId="5" fillId="5" borderId="0" xfId="1" applyFont="1" applyFill="1" applyBorder="1"/>
    <xf numFmtId="0" fontId="4" fillId="2" borderId="26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wrapText="1"/>
    </xf>
    <xf numFmtId="9" fontId="5" fillId="2" borderId="19" xfId="0" applyNumberFormat="1" applyFont="1" applyFill="1" applyBorder="1" applyAlignment="1">
      <alignment horizontal="center"/>
    </xf>
    <xf numFmtId="9" fontId="5" fillId="2" borderId="21" xfId="0" applyNumberFormat="1" applyFont="1" applyFill="1" applyBorder="1" applyAlignment="1">
      <alignment horizontal="center"/>
    </xf>
    <xf numFmtId="9" fontId="5" fillId="4" borderId="21" xfId="1" quotePrefix="1" applyFont="1" applyFill="1" applyBorder="1" applyAlignment="1">
      <alignment horizontal="center"/>
    </xf>
    <xf numFmtId="9" fontId="5" fillId="0" borderId="22" xfId="0" applyNumberFormat="1" applyFont="1" applyBorder="1" applyAlignment="1">
      <alignment horizontal="center"/>
    </xf>
    <xf numFmtId="164" fontId="5" fillId="4" borderId="1" xfId="1" quotePrefix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9" fontId="5" fillId="4" borderId="1" xfId="1" applyFont="1" applyFill="1" applyBorder="1" applyAlignment="1">
      <alignment horizontal="center"/>
    </xf>
    <xf numFmtId="9" fontId="5" fillId="4" borderId="2" xfId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Fill="1" applyBorder="1" applyAlignment="1">
      <alignment wrapText="1"/>
    </xf>
    <xf numFmtId="9" fontId="5" fillId="2" borderId="6" xfId="0" applyNumberFormat="1" applyFont="1" applyFill="1" applyBorder="1" applyAlignment="1">
      <alignment horizontal="center" wrapText="1"/>
    </xf>
    <xf numFmtId="164" fontId="5" fillId="4" borderId="6" xfId="1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/>
    <xf numFmtId="9" fontId="5" fillId="2" borderId="4" xfId="0" applyNumberFormat="1" applyFont="1" applyFill="1" applyBorder="1" applyAlignment="1">
      <alignment horizontal="center"/>
    </xf>
    <xf numFmtId="9" fontId="5" fillId="2" borderId="7" xfId="0" applyNumberFormat="1" applyFont="1" applyFill="1" applyBorder="1" applyAlignment="1">
      <alignment horizontal="center"/>
    </xf>
    <xf numFmtId="9" fontId="5" fillId="2" borderId="22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wrapText="1"/>
    </xf>
    <xf numFmtId="0" fontId="3" fillId="0" borderId="33" xfId="0" applyFont="1" applyBorder="1" applyAlignment="1">
      <alignment wrapText="1"/>
    </xf>
    <xf numFmtId="9" fontId="5" fillId="2" borderId="5" xfId="0" applyNumberFormat="1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wrapText="1"/>
    </xf>
    <xf numFmtId="164" fontId="5" fillId="4" borderId="21" xfId="1" quotePrefix="1" applyNumberFormat="1" applyFont="1" applyFill="1" applyBorder="1" applyAlignment="1">
      <alignment horizontal="center"/>
    </xf>
    <xf numFmtId="9" fontId="0" fillId="0" borderId="0" xfId="0" applyNumberFormat="1"/>
    <xf numFmtId="9" fontId="0" fillId="0" borderId="0" xfId="0" applyNumberFormat="1" applyFill="1"/>
    <xf numFmtId="164" fontId="5" fillId="0" borderId="0" xfId="1" applyNumberFormat="1" applyFont="1" applyFill="1" applyBorder="1" applyAlignment="1">
      <alignment horizontal="center"/>
    </xf>
    <xf numFmtId="0" fontId="0" fillId="0" borderId="0" xfId="0" applyFill="1"/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wrapText="1"/>
    </xf>
    <xf numFmtId="0" fontId="4" fillId="6" borderId="12" xfId="0" applyFont="1" applyFill="1" applyBorder="1" applyAlignment="1">
      <alignment horizontal="center" wrapText="1"/>
    </xf>
    <xf numFmtId="0" fontId="4" fillId="6" borderId="29" xfId="0" applyFont="1" applyFill="1" applyBorder="1" applyAlignment="1">
      <alignment horizontal="center" wrapText="1"/>
    </xf>
    <xf numFmtId="9" fontId="5" fillId="6" borderId="16" xfId="1" quotePrefix="1" applyFont="1" applyFill="1" applyBorder="1" applyAlignment="1">
      <alignment horizontal="center"/>
    </xf>
    <xf numFmtId="9" fontId="5" fillId="6" borderId="1" xfId="1" quotePrefix="1" applyFont="1" applyFill="1" applyBorder="1" applyAlignment="1">
      <alignment horizontal="center"/>
    </xf>
    <xf numFmtId="9" fontId="5" fillId="6" borderId="6" xfId="1" quotePrefix="1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 wrapText="1"/>
    </xf>
    <xf numFmtId="9" fontId="5" fillId="6" borderId="21" xfId="0" applyNumberFormat="1" applyFont="1" applyFill="1" applyBorder="1" applyAlignment="1">
      <alignment horizontal="center"/>
    </xf>
    <xf numFmtId="9" fontId="5" fillId="6" borderId="1" xfId="0" applyNumberFormat="1" applyFont="1" applyFill="1" applyBorder="1" applyAlignment="1">
      <alignment horizontal="center"/>
    </xf>
    <xf numFmtId="9" fontId="8" fillId="6" borderId="21" xfId="0" applyNumberFormat="1" applyFont="1" applyFill="1" applyBorder="1" applyAlignment="1">
      <alignment horizontal="center"/>
    </xf>
    <xf numFmtId="9" fontId="6" fillId="6" borderId="1" xfId="0" applyNumberFormat="1" applyFont="1" applyFill="1" applyBorder="1" applyAlignment="1">
      <alignment horizontal="center"/>
    </xf>
    <xf numFmtId="9" fontId="5" fillId="6" borderId="6" xfId="0" quotePrefix="1" applyNumberFormat="1" applyFont="1" applyFill="1" applyBorder="1" applyAlignment="1">
      <alignment horizontal="center"/>
    </xf>
    <xf numFmtId="0" fontId="4" fillId="5" borderId="0" xfId="0" applyFont="1" applyFill="1"/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5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2" borderId="3" xfId="0" applyNumberFormat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164" fontId="6" fillId="4" borderId="1" xfId="1" quotePrefix="1" applyNumberFormat="1" applyFont="1" applyFill="1" applyBorder="1" applyAlignment="1">
      <alignment horizontal="center"/>
    </xf>
    <xf numFmtId="9" fontId="6" fillId="0" borderId="4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164" fontId="6" fillId="6" borderId="1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0287-C590-4CD1-B671-0AC244C2A511}">
  <sheetPr>
    <pageSetUpPr fitToPage="1"/>
  </sheetPr>
  <dimension ref="A1:Q46"/>
  <sheetViews>
    <sheetView tabSelected="1" workbookViewId="0">
      <pane xSplit="2" ySplit="2" topLeftCell="C21" activePane="bottomRight" state="frozen"/>
      <selection pane="topRight" activeCell="B1" sqref="B1"/>
      <selection pane="bottomLeft" activeCell="A3" sqref="A3"/>
      <selection pane="bottomRight" activeCell="A42" sqref="A42:N43"/>
    </sheetView>
  </sheetViews>
  <sheetFormatPr defaultRowHeight="15" x14ac:dyDescent="0.25"/>
  <cols>
    <col min="1" max="1" width="21.28515625" customWidth="1"/>
    <col min="2" max="2" width="39" style="1" customWidth="1"/>
    <col min="3" max="3" width="9.28515625" customWidth="1"/>
    <col min="4" max="4" width="15.85546875" customWidth="1"/>
    <col min="5" max="5" width="12.7109375" customWidth="1"/>
    <col min="6" max="6" width="15.140625" customWidth="1"/>
    <col min="7" max="7" width="16" customWidth="1"/>
    <col min="8" max="8" width="13.42578125" customWidth="1"/>
    <col min="9" max="9" width="11.5703125" customWidth="1"/>
    <col min="10" max="10" width="11.42578125" customWidth="1"/>
    <col min="11" max="11" width="12.7109375" customWidth="1"/>
    <col min="12" max="12" width="14" customWidth="1"/>
    <col min="13" max="13" width="12.28515625" customWidth="1"/>
    <col min="14" max="14" width="9.42578125" customWidth="1"/>
  </cols>
  <sheetData>
    <row r="1" spans="1:14" ht="15.75" x14ac:dyDescent="0.3">
      <c r="A1" s="85" t="s">
        <v>37</v>
      </c>
      <c r="B1" s="86"/>
      <c r="C1" s="87"/>
      <c r="D1" s="87"/>
      <c r="E1" s="87"/>
      <c r="F1" s="2"/>
      <c r="G1" s="2"/>
      <c r="H1" s="2"/>
      <c r="I1" s="2"/>
      <c r="J1" s="2"/>
      <c r="K1" s="2"/>
      <c r="L1" s="2"/>
      <c r="M1" s="2"/>
      <c r="N1" s="2"/>
    </row>
    <row r="2" spans="1:14" ht="15.75" hidden="1" x14ac:dyDescent="0.3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6.5" thickBot="1" x14ac:dyDescent="0.35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6.5" thickBot="1" x14ac:dyDescent="0.35">
      <c r="A4" s="2"/>
      <c r="B4" s="3"/>
      <c r="C4" s="89" t="s">
        <v>49</v>
      </c>
      <c r="D4" s="90"/>
      <c r="E4" s="91"/>
      <c r="F4" s="56"/>
      <c r="G4" s="2"/>
      <c r="H4" s="2"/>
      <c r="I4" s="2"/>
      <c r="J4" s="2"/>
      <c r="K4" s="2"/>
      <c r="L4" s="2"/>
      <c r="M4" s="2"/>
      <c r="N4" s="2"/>
    </row>
    <row r="5" spans="1:14" ht="66.75" customHeight="1" thickBot="1" x14ac:dyDescent="0.35">
      <c r="A5" s="2"/>
      <c r="B5" s="52"/>
      <c r="C5" s="60" t="s">
        <v>33</v>
      </c>
      <c r="D5" s="61" t="s">
        <v>56</v>
      </c>
      <c r="E5" s="62" t="s">
        <v>48</v>
      </c>
      <c r="F5" s="57"/>
      <c r="G5" s="2"/>
      <c r="H5" s="2"/>
      <c r="I5" s="2"/>
      <c r="J5" s="2"/>
      <c r="K5" s="2"/>
      <c r="L5" s="2"/>
      <c r="M5" s="2"/>
      <c r="N5" s="2"/>
    </row>
    <row r="6" spans="1:14" ht="60.75" customHeight="1" x14ac:dyDescent="0.3">
      <c r="A6" s="2"/>
      <c r="B6" s="64" t="s">
        <v>54</v>
      </c>
      <c r="C6" s="39">
        <v>0.08</v>
      </c>
      <c r="D6" s="40" t="s">
        <v>15</v>
      </c>
      <c r="E6" s="55" t="s">
        <v>40</v>
      </c>
      <c r="F6" s="30"/>
      <c r="G6" s="2"/>
      <c r="H6" s="2"/>
      <c r="I6" s="2"/>
      <c r="J6" s="2"/>
      <c r="K6" s="2"/>
      <c r="L6" s="2"/>
      <c r="M6" s="2"/>
      <c r="N6" s="2"/>
    </row>
    <row r="7" spans="1:14" ht="46.5" customHeight="1" x14ac:dyDescent="0.3">
      <c r="A7" s="2"/>
      <c r="B7" s="63" t="s">
        <v>66</v>
      </c>
      <c r="C7" s="19">
        <v>0.12</v>
      </c>
      <c r="D7" s="20" t="s">
        <v>14</v>
      </c>
      <c r="E7" s="53" t="s">
        <v>40</v>
      </c>
      <c r="F7" s="30"/>
      <c r="G7" s="2"/>
      <c r="H7" s="2"/>
      <c r="I7" s="2"/>
      <c r="J7" s="2"/>
      <c r="K7" s="2"/>
      <c r="L7" s="2"/>
      <c r="M7" s="2"/>
      <c r="N7" s="2"/>
    </row>
    <row r="8" spans="1:14" ht="21" customHeight="1" thickBot="1" x14ac:dyDescent="0.35">
      <c r="A8" s="2"/>
      <c r="B8" s="58" t="s">
        <v>55</v>
      </c>
      <c r="C8" s="59">
        <v>0.2</v>
      </c>
      <c r="D8" s="25" t="s">
        <v>16</v>
      </c>
      <c r="E8" s="54" t="s">
        <v>40</v>
      </c>
      <c r="F8" s="30"/>
      <c r="G8" s="2"/>
      <c r="H8" s="2"/>
      <c r="I8" s="2"/>
      <c r="J8" s="2"/>
      <c r="K8" s="2"/>
      <c r="L8" s="2"/>
      <c r="M8" s="2"/>
      <c r="N8" s="2"/>
    </row>
    <row r="9" spans="1:14" ht="16.5" thickBot="1" x14ac:dyDescent="0.3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6.5" hidden="1" thickBot="1" x14ac:dyDescent="0.35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8.75" customHeight="1" thickBot="1" x14ac:dyDescent="0.35">
      <c r="A11" s="4"/>
      <c r="B11" s="5"/>
      <c r="C11" s="92" t="s">
        <v>72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</row>
    <row r="12" spans="1:14" ht="69" customHeight="1" thickBot="1" x14ac:dyDescent="0.35">
      <c r="A12" s="2"/>
      <c r="B12" s="5"/>
      <c r="C12" s="6" t="s">
        <v>33</v>
      </c>
      <c r="D12" s="7" t="s">
        <v>59</v>
      </c>
      <c r="E12" s="8" t="s">
        <v>48</v>
      </c>
      <c r="F12" s="9" t="s">
        <v>28</v>
      </c>
      <c r="G12" s="10" t="s">
        <v>65</v>
      </c>
      <c r="H12" s="9" t="s">
        <v>32</v>
      </c>
      <c r="I12" s="10" t="s">
        <v>48</v>
      </c>
      <c r="J12" s="74" t="s">
        <v>69</v>
      </c>
      <c r="K12" s="74" t="s">
        <v>13</v>
      </c>
      <c r="L12" s="74" t="s">
        <v>32</v>
      </c>
      <c r="M12" s="75" t="s">
        <v>48</v>
      </c>
      <c r="N12" s="12" t="s">
        <v>25</v>
      </c>
    </row>
    <row r="13" spans="1:14" ht="15.75" x14ac:dyDescent="0.3">
      <c r="A13" s="98" t="s">
        <v>64</v>
      </c>
      <c r="B13" s="13" t="s">
        <v>0</v>
      </c>
      <c r="C13" s="14">
        <v>0.12</v>
      </c>
      <c r="D13" s="15" t="s">
        <v>14</v>
      </c>
      <c r="E13" s="15" t="s">
        <v>40</v>
      </c>
      <c r="F13" s="16">
        <v>0.08</v>
      </c>
      <c r="G13" s="16" t="s">
        <v>14</v>
      </c>
      <c r="H13" s="16">
        <f>F13*3.5</f>
        <v>0.28000000000000003</v>
      </c>
      <c r="I13" s="16" t="s">
        <v>38</v>
      </c>
      <c r="J13" s="76" t="s">
        <v>30</v>
      </c>
      <c r="K13" s="76" t="s">
        <v>30</v>
      </c>
      <c r="L13" s="76" t="s">
        <v>30</v>
      </c>
      <c r="M13" s="76" t="s">
        <v>30</v>
      </c>
      <c r="N13" s="17">
        <f t="shared" ref="N13:N15" si="0">C13+H13</f>
        <v>0.4</v>
      </c>
    </row>
    <row r="14" spans="1:14" ht="15.75" x14ac:dyDescent="0.3">
      <c r="A14" s="99"/>
      <c r="B14" s="18" t="s">
        <v>1</v>
      </c>
      <c r="C14" s="19">
        <v>0.04</v>
      </c>
      <c r="D14" s="20" t="s">
        <v>14</v>
      </c>
      <c r="E14" s="20" t="s">
        <v>40</v>
      </c>
      <c r="F14" s="21">
        <v>0.08</v>
      </c>
      <c r="G14" s="21" t="s">
        <v>14</v>
      </c>
      <c r="H14" s="21">
        <f>F14*3.5</f>
        <v>0.28000000000000003</v>
      </c>
      <c r="I14" s="21" t="s">
        <v>38</v>
      </c>
      <c r="J14" s="77" t="s">
        <v>30</v>
      </c>
      <c r="K14" s="77" t="s">
        <v>30</v>
      </c>
      <c r="L14" s="77" t="s">
        <v>30</v>
      </c>
      <c r="M14" s="77" t="s">
        <v>30</v>
      </c>
      <c r="N14" s="22">
        <f t="shared" si="0"/>
        <v>0.32</v>
      </c>
    </row>
    <row r="15" spans="1:14" ht="15.75" x14ac:dyDescent="0.3">
      <c r="A15" s="99"/>
      <c r="B15" s="18" t="s">
        <v>2</v>
      </c>
      <c r="C15" s="19">
        <v>0.04</v>
      </c>
      <c r="D15" s="20" t="s">
        <v>14</v>
      </c>
      <c r="E15" s="20" t="s">
        <v>40</v>
      </c>
      <c r="F15" s="21">
        <v>0.08</v>
      </c>
      <c r="G15" s="21" t="s">
        <v>14</v>
      </c>
      <c r="H15" s="21">
        <f>F15*3.5</f>
        <v>0.28000000000000003</v>
      </c>
      <c r="I15" s="21" t="s">
        <v>38</v>
      </c>
      <c r="J15" s="77" t="s">
        <v>30</v>
      </c>
      <c r="K15" s="77" t="s">
        <v>30</v>
      </c>
      <c r="L15" s="77" t="s">
        <v>30</v>
      </c>
      <c r="M15" s="77" t="s">
        <v>30</v>
      </c>
      <c r="N15" s="22">
        <f t="shared" si="0"/>
        <v>0.32</v>
      </c>
    </row>
    <row r="16" spans="1:14" ht="15.75" x14ac:dyDescent="0.3">
      <c r="A16" s="99"/>
      <c r="B16" s="18" t="s">
        <v>3</v>
      </c>
      <c r="C16" s="19">
        <v>0.02</v>
      </c>
      <c r="D16" s="20" t="s">
        <v>14</v>
      </c>
      <c r="E16" s="20" t="s">
        <v>40</v>
      </c>
      <c r="F16" s="21">
        <v>0.03</v>
      </c>
      <c r="G16" s="21" t="s">
        <v>14</v>
      </c>
      <c r="H16" s="21">
        <f>F16*4</f>
        <v>0.12</v>
      </c>
      <c r="I16" s="21" t="s">
        <v>39</v>
      </c>
      <c r="J16" s="77">
        <v>0.03</v>
      </c>
      <c r="K16" s="77" t="s">
        <v>14</v>
      </c>
      <c r="L16" s="77">
        <f>J16*4</f>
        <v>0.12</v>
      </c>
      <c r="M16" s="77" t="s">
        <v>39</v>
      </c>
      <c r="N16" s="22">
        <f>C16+H16+L16</f>
        <v>0.26</v>
      </c>
    </row>
    <row r="17" spans="1:17" ht="32.25" customHeight="1" thickBot="1" x14ac:dyDescent="0.35">
      <c r="A17" s="100"/>
      <c r="B17" s="23" t="s">
        <v>36</v>
      </c>
      <c r="C17" s="24">
        <v>0.04</v>
      </c>
      <c r="D17" s="25" t="s">
        <v>14</v>
      </c>
      <c r="E17" s="25" t="s">
        <v>40</v>
      </c>
      <c r="F17" s="26">
        <v>0.04</v>
      </c>
      <c r="G17" s="26" t="s">
        <v>14</v>
      </c>
      <c r="H17" s="26">
        <f>F17*4</f>
        <v>0.16</v>
      </c>
      <c r="I17" s="26" t="s">
        <v>39</v>
      </c>
      <c r="J17" s="78">
        <v>0.04</v>
      </c>
      <c r="K17" s="78" t="s">
        <v>14</v>
      </c>
      <c r="L17" s="78">
        <f>J17*4</f>
        <v>0.16</v>
      </c>
      <c r="M17" s="78" t="s">
        <v>39</v>
      </c>
      <c r="N17" s="27">
        <f>C17+H17+L17</f>
        <v>0.36</v>
      </c>
    </row>
    <row r="18" spans="1:17" ht="16.5" thickBot="1" x14ac:dyDescent="0.35">
      <c r="A18" s="28"/>
      <c r="B18" s="29"/>
      <c r="C18" s="30"/>
      <c r="D18" s="30"/>
      <c r="E18" s="30"/>
      <c r="F18" s="30"/>
      <c r="G18" s="30"/>
      <c r="H18" s="31"/>
      <c r="I18" s="31"/>
      <c r="J18" s="32"/>
      <c r="K18" s="32"/>
      <c r="L18" s="33"/>
      <c r="M18" s="33"/>
      <c r="N18" s="31"/>
    </row>
    <row r="19" spans="1:17" ht="18" customHeight="1" thickBot="1" x14ac:dyDescent="0.35">
      <c r="A19" s="28"/>
      <c r="B19" s="5"/>
      <c r="C19" s="95" t="s">
        <v>52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</row>
    <row r="20" spans="1:17" ht="78" customHeight="1" thickBot="1" x14ac:dyDescent="0.35">
      <c r="A20" s="28"/>
      <c r="B20" s="5"/>
      <c r="C20" s="34" t="s">
        <v>46</v>
      </c>
      <c r="D20" s="8" t="s">
        <v>58</v>
      </c>
      <c r="E20" s="8" t="s">
        <v>48</v>
      </c>
      <c r="F20" s="79" t="s">
        <v>29</v>
      </c>
      <c r="G20" s="79" t="s">
        <v>57</v>
      </c>
      <c r="H20" s="79" t="s">
        <v>32</v>
      </c>
      <c r="I20" s="79" t="s">
        <v>48</v>
      </c>
      <c r="J20" s="35" t="s">
        <v>31</v>
      </c>
      <c r="K20" s="35" t="s">
        <v>53</v>
      </c>
      <c r="L20" s="35" t="s">
        <v>32</v>
      </c>
      <c r="M20" s="11" t="s">
        <v>48</v>
      </c>
      <c r="N20" s="36" t="s">
        <v>25</v>
      </c>
    </row>
    <row r="21" spans="1:17" ht="15.75" x14ac:dyDescent="0.3">
      <c r="A21" s="65" t="s">
        <v>62</v>
      </c>
      <c r="B21" s="66" t="s">
        <v>34</v>
      </c>
      <c r="C21" s="39">
        <v>0.12</v>
      </c>
      <c r="D21" s="40" t="s">
        <v>16</v>
      </c>
      <c r="E21" s="40" t="s">
        <v>40</v>
      </c>
      <c r="F21" s="80">
        <v>0.08</v>
      </c>
      <c r="G21" s="80" t="s">
        <v>14</v>
      </c>
      <c r="H21" s="80">
        <v>0.28000000000000003</v>
      </c>
      <c r="I21" s="80" t="s">
        <v>38</v>
      </c>
      <c r="J21" s="41" t="s">
        <v>30</v>
      </c>
      <c r="K21" s="41" t="s">
        <v>30</v>
      </c>
      <c r="L21" s="41" t="s">
        <v>30</v>
      </c>
      <c r="M21" s="41" t="s">
        <v>30</v>
      </c>
      <c r="N21" s="42">
        <f t="shared" ref="N21" si="1">C21+H21</f>
        <v>0.4</v>
      </c>
    </row>
    <row r="22" spans="1:17" ht="15.75" x14ac:dyDescent="0.3">
      <c r="A22" s="99" t="s">
        <v>51</v>
      </c>
      <c r="B22" s="44" t="s">
        <v>6</v>
      </c>
      <c r="C22" s="19">
        <v>0.06</v>
      </c>
      <c r="D22" s="20" t="s">
        <v>14</v>
      </c>
      <c r="E22" s="20" t="s">
        <v>40</v>
      </c>
      <c r="F22" s="81">
        <v>0.04</v>
      </c>
      <c r="G22" s="81" t="s">
        <v>14</v>
      </c>
      <c r="H22" s="81">
        <f>F22*5.25</f>
        <v>0.21</v>
      </c>
      <c r="I22" s="81" t="s">
        <v>43</v>
      </c>
      <c r="J22" s="45">
        <v>0.02</v>
      </c>
      <c r="K22" s="45" t="s">
        <v>16</v>
      </c>
      <c r="L22" s="45">
        <f>J22*1.5</f>
        <v>0.03</v>
      </c>
      <c r="M22" s="46" t="s">
        <v>44</v>
      </c>
      <c r="N22" s="22">
        <f>C22+H22+L22</f>
        <v>0.30000000000000004</v>
      </c>
    </row>
    <row r="23" spans="1:17" ht="15.75" x14ac:dyDescent="0.3">
      <c r="A23" s="99"/>
      <c r="B23" s="44" t="s">
        <v>7</v>
      </c>
      <c r="C23" s="19">
        <v>0.02</v>
      </c>
      <c r="D23" s="20" t="s">
        <v>14</v>
      </c>
      <c r="E23" s="20" t="s">
        <v>40</v>
      </c>
      <c r="F23" s="81">
        <v>0.04</v>
      </c>
      <c r="G23" s="81" t="s">
        <v>14</v>
      </c>
      <c r="H23" s="81">
        <f>F23*5.25</f>
        <v>0.21</v>
      </c>
      <c r="I23" s="81" t="s">
        <v>43</v>
      </c>
      <c r="J23" s="45">
        <v>0.02</v>
      </c>
      <c r="K23" s="45" t="s">
        <v>16</v>
      </c>
      <c r="L23" s="45">
        <f>J23*1.5</f>
        <v>0.03</v>
      </c>
      <c r="M23" s="46" t="s">
        <v>44</v>
      </c>
      <c r="N23" s="22">
        <f>C23+H23+L23</f>
        <v>0.26</v>
      </c>
    </row>
    <row r="24" spans="1:17" ht="15.75" x14ac:dyDescent="0.3">
      <c r="A24" s="99"/>
      <c r="B24" s="44" t="s">
        <v>8</v>
      </c>
      <c r="C24" s="19">
        <v>0.04</v>
      </c>
      <c r="D24" s="20" t="s">
        <v>15</v>
      </c>
      <c r="E24" s="20" t="s">
        <v>40</v>
      </c>
      <c r="F24" s="81">
        <v>0.04</v>
      </c>
      <c r="G24" s="81" t="s">
        <v>15</v>
      </c>
      <c r="H24" s="81">
        <f>F24*3.5</f>
        <v>0.14000000000000001</v>
      </c>
      <c r="I24" s="81" t="s">
        <v>38</v>
      </c>
      <c r="J24" s="43" t="s">
        <v>30</v>
      </c>
      <c r="K24" s="43" t="s">
        <v>30</v>
      </c>
      <c r="L24" s="43" t="s">
        <v>30</v>
      </c>
      <c r="M24" s="43" t="s">
        <v>30</v>
      </c>
      <c r="N24" s="22">
        <f t="shared" ref="N24:N43" si="2">C24+H24</f>
        <v>0.18000000000000002</v>
      </c>
    </row>
    <row r="25" spans="1:17" ht="15.75" x14ac:dyDescent="0.3">
      <c r="A25" s="99"/>
      <c r="B25" s="44" t="s">
        <v>9</v>
      </c>
      <c r="C25" s="19">
        <v>0.04</v>
      </c>
      <c r="D25" s="20" t="s">
        <v>15</v>
      </c>
      <c r="E25" s="20" t="s">
        <v>40</v>
      </c>
      <c r="F25" s="81">
        <v>0.04</v>
      </c>
      <c r="G25" s="81" t="s">
        <v>15</v>
      </c>
      <c r="H25" s="81">
        <f t="shared" ref="H25:H29" si="3">F25*3.5</f>
        <v>0.14000000000000001</v>
      </c>
      <c r="I25" s="81" t="s">
        <v>38</v>
      </c>
      <c r="J25" s="43" t="s">
        <v>30</v>
      </c>
      <c r="K25" s="43" t="s">
        <v>30</v>
      </c>
      <c r="L25" s="43" t="s">
        <v>30</v>
      </c>
      <c r="M25" s="43" t="s">
        <v>30</v>
      </c>
      <c r="N25" s="22">
        <f t="shared" si="2"/>
        <v>0.18000000000000002</v>
      </c>
    </row>
    <row r="26" spans="1:17" ht="15.75" x14ac:dyDescent="0.3">
      <c r="A26" s="99"/>
      <c r="B26" s="44" t="s">
        <v>10</v>
      </c>
      <c r="C26" s="19">
        <v>0.04</v>
      </c>
      <c r="D26" s="20" t="s">
        <v>15</v>
      </c>
      <c r="E26" s="20" t="s">
        <v>40</v>
      </c>
      <c r="F26" s="81">
        <v>0.04</v>
      </c>
      <c r="G26" s="81" t="s">
        <v>15</v>
      </c>
      <c r="H26" s="81">
        <f t="shared" si="3"/>
        <v>0.14000000000000001</v>
      </c>
      <c r="I26" s="81" t="s">
        <v>38</v>
      </c>
      <c r="J26" s="43" t="s">
        <v>30</v>
      </c>
      <c r="K26" s="43" t="s">
        <v>30</v>
      </c>
      <c r="L26" s="43" t="s">
        <v>30</v>
      </c>
      <c r="M26" s="43" t="s">
        <v>30</v>
      </c>
      <c r="N26" s="22">
        <f t="shared" si="2"/>
        <v>0.18000000000000002</v>
      </c>
    </row>
    <row r="27" spans="1:17" ht="15.75" x14ac:dyDescent="0.3">
      <c r="A27" s="99"/>
      <c r="B27" s="44" t="s">
        <v>11</v>
      </c>
      <c r="C27" s="19">
        <v>0.04</v>
      </c>
      <c r="D27" s="20" t="s">
        <v>15</v>
      </c>
      <c r="E27" s="20" t="s">
        <v>40</v>
      </c>
      <c r="F27" s="81">
        <v>0.04</v>
      </c>
      <c r="G27" s="81" t="s">
        <v>15</v>
      </c>
      <c r="H27" s="81">
        <f t="shared" si="3"/>
        <v>0.14000000000000001</v>
      </c>
      <c r="I27" s="81" t="s">
        <v>38</v>
      </c>
      <c r="J27" s="43" t="s">
        <v>30</v>
      </c>
      <c r="K27" s="43" t="s">
        <v>30</v>
      </c>
      <c r="L27" s="43" t="s">
        <v>30</v>
      </c>
      <c r="M27" s="43" t="s">
        <v>30</v>
      </c>
      <c r="N27" s="22">
        <f t="shared" si="2"/>
        <v>0.18000000000000002</v>
      </c>
    </row>
    <row r="28" spans="1:17" ht="15.75" x14ac:dyDescent="0.3">
      <c r="A28" s="99"/>
      <c r="B28" s="44" t="s">
        <v>12</v>
      </c>
      <c r="C28" s="19">
        <v>0.04</v>
      </c>
      <c r="D28" s="20" t="s">
        <v>15</v>
      </c>
      <c r="E28" s="20" t="s">
        <v>40</v>
      </c>
      <c r="F28" s="81">
        <v>0.04</v>
      </c>
      <c r="G28" s="81" t="s">
        <v>15</v>
      </c>
      <c r="H28" s="81">
        <f t="shared" ref="H28" si="4">F28*3.5</f>
        <v>0.14000000000000001</v>
      </c>
      <c r="I28" s="81" t="s">
        <v>38</v>
      </c>
      <c r="J28" s="43" t="s">
        <v>30</v>
      </c>
      <c r="K28" s="43" t="s">
        <v>30</v>
      </c>
      <c r="L28" s="43" t="s">
        <v>30</v>
      </c>
      <c r="M28" s="43" t="s">
        <v>30</v>
      </c>
      <c r="N28" s="22">
        <f t="shared" ref="N28" si="5">C28+H28</f>
        <v>0.18000000000000002</v>
      </c>
    </row>
    <row r="29" spans="1:17" ht="15.75" x14ac:dyDescent="0.3">
      <c r="A29" s="99"/>
      <c r="B29" s="101" t="s">
        <v>75</v>
      </c>
      <c r="C29" s="102">
        <v>0.04</v>
      </c>
      <c r="D29" s="103" t="s">
        <v>15</v>
      </c>
      <c r="E29" s="103" t="s">
        <v>40</v>
      </c>
      <c r="F29" s="83">
        <v>0.04</v>
      </c>
      <c r="G29" s="83" t="s">
        <v>15</v>
      </c>
      <c r="H29" s="83">
        <f t="shared" si="3"/>
        <v>0.14000000000000001</v>
      </c>
      <c r="I29" s="83" t="s">
        <v>38</v>
      </c>
      <c r="J29" s="104" t="s">
        <v>30</v>
      </c>
      <c r="K29" s="104" t="s">
        <v>30</v>
      </c>
      <c r="L29" s="104" t="s">
        <v>30</v>
      </c>
      <c r="M29" s="104" t="s">
        <v>30</v>
      </c>
      <c r="N29" s="105">
        <f t="shared" si="2"/>
        <v>0.18000000000000002</v>
      </c>
    </row>
    <row r="30" spans="1:17" ht="15.75" x14ac:dyDescent="0.3">
      <c r="A30" s="72" t="s">
        <v>71</v>
      </c>
      <c r="B30" s="73" t="s">
        <v>68</v>
      </c>
      <c r="C30" s="39">
        <v>0.04</v>
      </c>
      <c r="D30" s="40" t="s">
        <v>14</v>
      </c>
      <c r="E30" s="20" t="s">
        <v>40</v>
      </c>
      <c r="F30" s="80">
        <v>0.04</v>
      </c>
      <c r="G30" s="80" t="s">
        <v>14</v>
      </c>
      <c r="H30" s="82">
        <v>0.15</v>
      </c>
      <c r="I30" s="82" t="s">
        <v>70</v>
      </c>
      <c r="J30" s="67"/>
      <c r="K30" s="67"/>
      <c r="L30" s="67"/>
      <c r="M30" s="67"/>
      <c r="N30" s="42">
        <f t="shared" si="2"/>
        <v>0.19</v>
      </c>
      <c r="O30" s="71"/>
    </row>
    <row r="31" spans="1:17" ht="15.75" x14ac:dyDescent="0.3">
      <c r="A31" s="37" t="s">
        <v>60</v>
      </c>
      <c r="B31" s="38" t="s">
        <v>4</v>
      </c>
      <c r="C31" s="39">
        <v>0.06</v>
      </c>
      <c r="D31" s="40" t="s">
        <v>14</v>
      </c>
      <c r="E31" s="20" t="s">
        <v>40</v>
      </c>
      <c r="F31" s="80">
        <v>0.02</v>
      </c>
      <c r="G31" s="80" t="s">
        <v>21</v>
      </c>
      <c r="H31" s="80">
        <v>0.4</v>
      </c>
      <c r="I31" s="80" t="s">
        <v>42</v>
      </c>
      <c r="J31" s="41" t="s">
        <v>30</v>
      </c>
      <c r="K31" s="41" t="s">
        <v>30</v>
      </c>
      <c r="L31" s="41" t="s">
        <v>30</v>
      </c>
      <c r="M31" s="41" t="s">
        <v>30</v>
      </c>
      <c r="N31" s="42">
        <f t="shared" si="2"/>
        <v>0.46</v>
      </c>
    </row>
    <row r="32" spans="1:17" ht="31.5" x14ac:dyDescent="0.3">
      <c r="A32" s="88" t="s">
        <v>50</v>
      </c>
      <c r="B32" s="44" t="s">
        <v>35</v>
      </c>
      <c r="C32" s="19">
        <v>0.04</v>
      </c>
      <c r="D32" s="20" t="s">
        <v>14</v>
      </c>
      <c r="E32" s="20" t="s">
        <v>40</v>
      </c>
      <c r="F32" s="81">
        <v>0.08</v>
      </c>
      <c r="G32" s="81" t="s">
        <v>14</v>
      </c>
      <c r="H32" s="81">
        <f>F32*1.5</f>
        <v>0.12</v>
      </c>
      <c r="I32" s="81" t="s">
        <v>44</v>
      </c>
      <c r="J32" s="43" t="s">
        <v>30</v>
      </c>
      <c r="K32" s="43" t="s">
        <v>30</v>
      </c>
      <c r="L32" s="43" t="s">
        <v>30</v>
      </c>
      <c r="M32" s="43" t="s">
        <v>30</v>
      </c>
      <c r="N32" s="22">
        <f t="shared" si="2"/>
        <v>0.16</v>
      </c>
      <c r="P32" s="69"/>
      <c r="Q32" s="68"/>
    </row>
    <row r="33" spans="1:17" ht="15.75" x14ac:dyDescent="0.3">
      <c r="A33" s="88"/>
      <c r="B33" s="18" t="s">
        <v>19</v>
      </c>
      <c r="C33" s="19">
        <v>0.02</v>
      </c>
      <c r="D33" s="20" t="s">
        <v>14</v>
      </c>
      <c r="E33" s="20" t="s">
        <v>40</v>
      </c>
      <c r="F33" s="81">
        <v>0.06</v>
      </c>
      <c r="G33" s="83" t="s">
        <v>14</v>
      </c>
      <c r="H33" s="81">
        <f t="shared" ref="H33:H34" si="6">F33*2</f>
        <v>0.12</v>
      </c>
      <c r="I33" s="81" t="s">
        <v>45</v>
      </c>
      <c r="J33" s="43" t="s">
        <v>30</v>
      </c>
      <c r="K33" s="43" t="s">
        <v>30</v>
      </c>
      <c r="L33" s="43" t="s">
        <v>30</v>
      </c>
      <c r="M33" s="43" t="s">
        <v>30</v>
      </c>
      <c r="N33" s="22">
        <f t="shared" si="2"/>
        <v>0.13999999999999999</v>
      </c>
      <c r="P33" s="69"/>
      <c r="Q33" s="68"/>
    </row>
    <row r="34" spans="1:17" ht="15.75" x14ac:dyDescent="0.3">
      <c r="A34" s="88"/>
      <c r="B34" s="18" t="s">
        <v>18</v>
      </c>
      <c r="C34" s="19">
        <v>0.02</v>
      </c>
      <c r="D34" s="20" t="s">
        <v>14</v>
      </c>
      <c r="E34" s="20" t="s">
        <v>40</v>
      </c>
      <c r="F34" s="81">
        <v>0.06</v>
      </c>
      <c r="G34" s="83" t="s">
        <v>14</v>
      </c>
      <c r="H34" s="81">
        <f t="shared" si="6"/>
        <v>0.12</v>
      </c>
      <c r="I34" s="81" t="s">
        <v>45</v>
      </c>
      <c r="J34" s="43" t="s">
        <v>30</v>
      </c>
      <c r="K34" s="43" t="s">
        <v>30</v>
      </c>
      <c r="L34" s="43" t="s">
        <v>30</v>
      </c>
      <c r="M34" s="43" t="s">
        <v>30</v>
      </c>
      <c r="N34" s="22">
        <f t="shared" si="2"/>
        <v>0.13999999999999999</v>
      </c>
      <c r="P34" s="70"/>
    </row>
    <row r="35" spans="1:17" ht="31.5" x14ac:dyDescent="0.3">
      <c r="A35" s="88"/>
      <c r="B35" s="44" t="s">
        <v>26</v>
      </c>
      <c r="C35" s="19">
        <v>0.04</v>
      </c>
      <c r="D35" s="20" t="s">
        <v>14</v>
      </c>
      <c r="E35" s="20" t="s">
        <v>40</v>
      </c>
      <c r="F35" s="81">
        <v>0.08</v>
      </c>
      <c r="G35" s="83" t="s">
        <v>14</v>
      </c>
      <c r="H35" s="81">
        <f>F35*1.5</f>
        <v>0.12</v>
      </c>
      <c r="I35" s="81" t="s">
        <v>44</v>
      </c>
      <c r="J35" s="43" t="s">
        <v>30</v>
      </c>
      <c r="K35" s="43" t="s">
        <v>30</v>
      </c>
      <c r="L35" s="43" t="s">
        <v>30</v>
      </c>
      <c r="M35" s="43" t="s">
        <v>30</v>
      </c>
      <c r="N35" s="22">
        <f t="shared" si="2"/>
        <v>0.16</v>
      </c>
      <c r="P35" s="71"/>
    </row>
    <row r="36" spans="1:17" ht="15.75" x14ac:dyDescent="0.3">
      <c r="A36" s="88"/>
      <c r="B36" s="18" t="s">
        <v>17</v>
      </c>
      <c r="C36" s="19">
        <v>0.02</v>
      </c>
      <c r="D36" s="20" t="s">
        <v>14</v>
      </c>
      <c r="E36" s="20" t="s">
        <v>40</v>
      </c>
      <c r="F36" s="81">
        <v>0.06</v>
      </c>
      <c r="G36" s="83" t="s">
        <v>14</v>
      </c>
      <c r="H36" s="81">
        <f>F36*2</f>
        <v>0.12</v>
      </c>
      <c r="I36" s="81" t="s">
        <v>45</v>
      </c>
      <c r="J36" s="43" t="s">
        <v>30</v>
      </c>
      <c r="K36" s="43" t="s">
        <v>30</v>
      </c>
      <c r="L36" s="43" t="s">
        <v>30</v>
      </c>
      <c r="M36" s="43" t="s">
        <v>30</v>
      </c>
      <c r="N36" s="22">
        <f>C36+H36</f>
        <v>0.13999999999999999</v>
      </c>
    </row>
    <row r="37" spans="1:17" ht="15.75" x14ac:dyDescent="0.3">
      <c r="A37" s="88"/>
      <c r="B37" s="18" t="s">
        <v>20</v>
      </c>
      <c r="C37" s="19">
        <v>0.02</v>
      </c>
      <c r="D37" s="20" t="s">
        <v>14</v>
      </c>
      <c r="E37" s="20" t="s">
        <v>40</v>
      </c>
      <c r="F37" s="81">
        <v>0.06</v>
      </c>
      <c r="G37" s="83" t="s">
        <v>14</v>
      </c>
      <c r="H37" s="81">
        <f>F37*2</f>
        <v>0.12</v>
      </c>
      <c r="I37" s="81" t="s">
        <v>45</v>
      </c>
      <c r="J37" s="43" t="s">
        <v>30</v>
      </c>
      <c r="K37" s="43" t="s">
        <v>30</v>
      </c>
      <c r="L37" s="43" t="s">
        <v>30</v>
      </c>
      <c r="M37" s="43" t="s">
        <v>30</v>
      </c>
      <c r="N37" s="22">
        <f t="shared" si="2"/>
        <v>0.13999999999999999</v>
      </c>
    </row>
    <row r="38" spans="1:17" ht="31.5" x14ac:dyDescent="0.3">
      <c r="A38" s="88"/>
      <c r="B38" s="44" t="s">
        <v>27</v>
      </c>
      <c r="C38" s="19">
        <v>0.04</v>
      </c>
      <c r="D38" s="20" t="s">
        <v>14</v>
      </c>
      <c r="E38" s="20" t="s">
        <v>40</v>
      </c>
      <c r="F38" s="81">
        <v>0.08</v>
      </c>
      <c r="G38" s="83" t="s">
        <v>14</v>
      </c>
      <c r="H38" s="81">
        <f>F38*1.5</f>
        <v>0.12</v>
      </c>
      <c r="I38" s="81" t="s">
        <v>44</v>
      </c>
      <c r="J38" s="43" t="s">
        <v>30</v>
      </c>
      <c r="K38" s="43" t="s">
        <v>30</v>
      </c>
      <c r="L38" s="43" t="s">
        <v>30</v>
      </c>
      <c r="M38" s="43" t="s">
        <v>30</v>
      </c>
      <c r="N38" s="22">
        <f t="shared" si="2"/>
        <v>0.16</v>
      </c>
    </row>
    <row r="39" spans="1:17" ht="15.75" x14ac:dyDescent="0.3">
      <c r="A39" s="88"/>
      <c r="B39" s="44" t="s">
        <v>22</v>
      </c>
      <c r="C39" s="19">
        <v>0.02</v>
      </c>
      <c r="D39" s="20" t="s">
        <v>14</v>
      </c>
      <c r="E39" s="20" t="s">
        <v>40</v>
      </c>
      <c r="F39" s="81">
        <v>0.06</v>
      </c>
      <c r="G39" s="83" t="s">
        <v>14</v>
      </c>
      <c r="H39" s="81">
        <f>F39*2</f>
        <v>0.12</v>
      </c>
      <c r="I39" s="81" t="s">
        <v>45</v>
      </c>
      <c r="J39" s="43" t="s">
        <v>30</v>
      </c>
      <c r="K39" s="43" t="s">
        <v>30</v>
      </c>
      <c r="L39" s="43" t="s">
        <v>30</v>
      </c>
      <c r="M39" s="43" t="s">
        <v>30</v>
      </c>
      <c r="N39" s="22">
        <f t="shared" si="2"/>
        <v>0.13999999999999999</v>
      </c>
    </row>
    <row r="40" spans="1:17" ht="15.75" x14ac:dyDescent="0.3">
      <c r="A40" s="88"/>
      <c r="B40" s="44" t="s">
        <v>67</v>
      </c>
      <c r="C40" s="19">
        <v>0.02</v>
      </c>
      <c r="D40" s="20" t="s">
        <v>14</v>
      </c>
      <c r="E40" s="20" t="s">
        <v>40</v>
      </c>
      <c r="F40" s="81">
        <v>0.06</v>
      </c>
      <c r="G40" s="83" t="s">
        <v>14</v>
      </c>
      <c r="H40" s="81">
        <f t="shared" ref="H40:H41" si="7">F40*2</f>
        <v>0.12</v>
      </c>
      <c r="I40" s="81" t="s">
        <v>45</v>
      </c>
      <c r="J40" s="43" t="s">
        <v>30</v>
      </c>
      <c r="K40" s="43" t="s">
        <v>30</v>
      </c>
      <c r="L40" s="43" t="s">
        <v>30</v>
      </c>
      <c r="M40" s="43" t="s">
        <v>30</v>
      </c>
      <c r="N40" s="22">
        <f t="shared" si="2"/>
        <v>0.13999999999999999</v>
      </c>
    </row>
    <row r="41" spans="1:17" ht="15.75" x14ac:dyDescent="0.3">
      <c r="A41" s="88"/>
      <c r="B41" s="44" t="s">
        <v>23</v>
      </c>
      <c r="C41" s="19">
        <v>0.02</v>
      </c>
      <c r="D41" s="20" t="s">
        <v>14</v>
      </c>
      <c r="E41" s="20" t="s">
        <v>40</v>
      </c>
      <c r="F41" s="81">
        <v>0.06</v>
      </c>
      <c r="G41" s="83" t="s">
        <v>14</v>
      </c>
      <c r="H41" s="81">
        <f t="shared" si="7"/>
        <v>0.12</v>
      </c>
      <c r="I41" s="81" t="s">
        <v>45</v>
      </c>
      <c r="J41" s="43" t="s">
        <v>30</v>
      </c>
      <c r="K41" s="43" t="s">
        <v>30</v>
      </c>
      <c r="L41" s="43" t="s">
        <v>30</v>
      </c>
      <c r="M41" s="43" t="s">
        <v>30</v>
      </c>
      <c r="N41" s="22">
        <f t="shared" si="2"/>
        <v>0.13999999999999999</v>
      </c>
    </row>
    <row r="42" spans="1:17" ht="15.75" x14ac:dyDescent="0.3">
      <c r="A42" s="106" t="s">
        <v>73</v>
      </c>
      <c r="B42" s="101" t="s">
        <v>74</v>
      </c>
      <c r="C42" s="102">
        <v>0.04</v>
      </c>
      <c r="D42" s="103" t="s">
        <v>15</v>
      </c>
      <c r="E42" s="103" t="s">
        <v>40</v>
      </c>
      <c r="F42" s="83">
        <v>0.04</v>
      </c>
      <c r="G42" s="83" t="s">
        <v>15</v>
      </c>
      <c r="H42" s="83">
        <v>0.06</v>
      </c>
      <c r="I42" s="83" t="s">
        <v>44</v>
      </c>
      <c r="J42" s="104" t="s">
        <v>30</v>
      </c>
      <c r="K42" s="104" t="s">
        <v>30</v>
      </c>
      <c r="L42" s="104" t="s">
        <v>30</v>
      </c>
      <c r="M42" s="104" t="s">
        <v>30</v>
      </c>
      <c r="N42" s="105">
        <f t="shared" si="2"/>
        <v>0.1</v>
      </c>
    </row>
    <row r="43" spans="1:17" ht="15.75" x14ac:dyDescent="0.3">
      <c r="A43" s="107" t="s">
        <v>61</v>
      </c>
      <c r="B43" s="108" t="s">
        <v>5</v>
      </c>
      <c r="C43" s="102">
        <v>0.06</v>
      </c>
      <c r="D43" s="103" t="s">
        <v>15</v>
      </c>
      <c r="E43" s="103" t="s">
        <v>40</v>
      </c>
      <c r="F43" s="83">
        <v>0.06</v>
      </c>
      <c r="G43" s="83" t="s">
        <v>15</v>
      </c>
      <c r="H43" s="109">
        <f>F43*3.4</f>
        <v>0.20399999999999999</v>
      </c>
      <c r="I43" s="109" t="s">
        <v>41</v>
      </c>
      <c r="J43" s="104" t="s">
        <v>30</v>
      </c>
      <c r="K43" s="104" t="s">
        <v>30</v>
      </c>
      <c r="L43" s="104" t="s">
        <v>30</v>
      </c>
      <c r="M43" s="104" t="s">
        <v>30</v>
      </c>
      <c r="N43" s="105">
        <f t="shared" si="2"/>
        <v>0.26400000000000001</v>
      </c>
    </row>
    <row r="44" spans="1:17" ht="47.25" customHeight="1" thickBot="1" x14ac:dyDescent="0.35">
      <c r="A44" s="47" t="s">
        <v>63</v>
      </c>
      <c r="B44" s="48" t="s">
        <v>24</v>
      </c>
      <c r="C44" s="24">
        <v>0.5</v>
      </c>
      <c r="D44" s="25" t="s">
        <v>14</v>
      </c>
      <c r="E44" s="49" t="s">
        <v>47</v>
      </c>
      <c r="F44" s="84" t="s">
        <v>30</v>
      </c>
      <c r="G44" s="84" t="s">
        <v>30</v>
      </c>
      <c r="H44" s="84" t="s">
        <v>30</v>
      </c>
      <c r="I44" s="84"/>
      <c r="J44" s="50" t="s">
        <v>30</v>
      </c>
      <c r="K44" s="50" t="s">
        <v>30</v>
      </c>
      <c r="L44" s="50" t="s">
        <v>30</v>
      </c>
      <c r="M44" s="50" t="s">
        <v>30</v>
      </c>
      <c r="N44" s="27">
        <v>0.5</v>
      </c>
    </row>
    <row r="45" spans="1:17" ht="15.75" x14ac:dyDescent="0.3">
      <c r="A45" s="2"/>
      <c r="B45" s="5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7" ht="15.75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</sheetData>
  <mergeCells count="6">
    <mergeCell ref="A32:A41"/>
    <mergeCell ref="C4:E4"/>
    <mergeCell ref="C11:N11"/>
    <mergeCell ref="C19:N19"/>
    <mergeCell ref="A13:A17"/>
    <mergeCell ref="A22:A29"/>
  </mergeCells>
  <pageMargins left="0.31496062992125984" right="0.31496062992125984" top="0.19685039370078741" bottom="0.19685039370078741" header="0.31496062992125984" footer="0.31496062992125984"/>
  <pageSetup paperSize="9" scale="57" orientation="landscape" r:id="rId1"/>
  <ignoredErrors>
    <ignoredError sqref="H38 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VSM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Barbora</dc:creator>
  <cp:lastModifiedBy>Šolcová Šárka</cp:lastModifiedBy>
  <cp:lastPrinted>2024-03-14T10:06:09Z</cp:lastPrinted>
  <dcterms:created xsi:type="dcterms:W3CDTF">2022-11-23T14:22:20Z</dcterms:created>
  <dcterms:modified xsi:type="dcterms:W3CDTF">2024-03-14T10:14:59Z</dcterms:modified>
</cp:coreProperties>
</file>